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w\Downloads\"/>
    </mc:Choice>
  </mc:AlternateContent>
  <xr:revisionPtr revIDLastSave="0" documentId="8_{BBE202E0-F4AB-4F3C-BED8-652431FE7929}" xr6:coauthVersionLast="47" xr6:coauthVersionMax="47" xr10:uidLastSave="{00000000-0000-0000-0000-000000000000}"/>
  <bookViews>
    <workbookView xWindow="-120" yWindow="-120" windowWidth="29040" windowHeight="17640" xr2:uid="{DDF5B6AB-6910-440E-A98E-B3052DB185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7" i="1" l="1"/>
  <c r="C77" i="1" l="1"/>
  <c r="E23" i="1"/>
  <c r="E21" i="1"/>
  <c r="E45" i="1"/>
  <c r="D68" i="1"/>
  <c r="C84" i="1" s="1"/>
  <c r="C68" i="1"/>
  <c r="I60" i="1"/>
  <c r="C83" i="1" s="1"/>
  <c r="H60" i="1"/>
  <c r="D59" i="1"/>
  <c r="C82" i="1" s="1"/>
  <c r="C59" i="1"/>
  <c r="I50" i="1"/>
  <c r="C81" i="1" s="1"/>
  <c r="H50" i="1"/>
  <c r="D49" i="1"/>
  <c r="C80" i="1" s="1"/>
  <c r="C49" i="1"/>
  <c r="I39" i="1"/>
  <c r="C79" i="1" s="1"/>
  <c r="H39" i="1"/>
  <c r="D41" i="1"/>
  <c r="C78" i="1" s="1"/>
  <c r="C41" i="1"/>
  <c r="I28" i="1"/>
  <c r="D26" i="1"/>
  <c r="C76" i="1" s="1"/>
  <c r="H28" i="1"/>
  <c r="C26" i="1"/>
  <c r="J32" i="1"/>
  <c r="E54" i="1"/>
  <c r="E55" i="1"/>
  <c r="E56" i="1"/>
  <c r="E57" i="1"/>
  <c r="E58" i="1"/>
  <c r="E46" i="1"/>
  <c r="E47" i="1"/>
  <c r="E48" i="1"/>
  <c r="E64" i="1"/>
  <c r="E65" i="1"/>
  <c r="E66" i="1"/>
  <c r="E67" i="1"/>
  <c r="J54" i="1"/>
  <c r="J55" i="1"/>
  <c r="J56" i="1"/>
  <c r="J57" i="1"/>
  <c r="J58" i="1"/>
  <c r="J59" i="1"/>
  <c r="J45" i="1"/>
  <c r="J46" i="1"/>
  <c r="J47" i="1"/>
  <c r="J48" i="1"/>
  <c r="J49" i="1"/>
  <c r="J33" i="1"/>
  <c r="J34" i="1"/>
  <c r="J35" i="1"/>
  <c r="J36" i="1"/>
  <c r="J37" i="1"/>
  <c r="J38" i="1"/>
  <c r="J27" i="1"/>
  <c r="E22" i="1"/>
  <c r="E24" i="1"/>
  <c r="E25" i="1"/>
  <c r="E32" i="1"/>
  <c r="E33" i="1"/>
  <c r="E34" i="1"/>
  <c r="E35" i="1"/>
  <c r="E36" i="1"/>
  <c r="E37" i="1"/>
  <c r="E38" i="1"/>
  <c r="E39" i="1"/>
  <c r="E40" i="1"/>
  <c r="J39" i="1" l="1"/>
  <c r="E26" i="1"/>
  <c r="J50" i="1"/>
  <c r="J28" i="1"/>
  <c r="J60" i="1"/>
  <c r="E68" i="1"/>
  <c r="E41" i="1"/>
  <c r="I10" i="1"/>
  <c r="I12" i="1"/>
  <c r="I16" i="1" s="1"/>
  <c r="E49" i="1"/>
  <c r="E59" i="1"/>
  <c r="I14" i="1" l="1"/>
</calcChain>
</file>

<file path=xl/sharedStrings.xml><?xml version="1.0" encoding="utf-8"?>
<sst xmlns="http://schemas.openxmlformats.org/spreadsheetml/2006/main" count="125" uniqueCount="73">
  <si>
    <t>Personal Monthly Budget</t>
  </si>
  <si>
    <t>Projected Monthly Income</t>
  </si>
  <si>
    <t>Income 1</t>
  </si>
  <si>
    <t>Extra Income</t>
  </si>
  <si>
    <t>Actual Monthly Income</t>
  </si>
  <si>
    <t>Total Monthly Income</t>
  </si>
  <si>
    <t>Budget Snapshot</t>
  </si>
  <si>
    <t>Projected Balance</t>
  </si>
  <si>
    <t>Actual Balance</t>
  </si>
  <si>
    <t>(Actual income minus actual expenses)</t>
  </si>
  <si>
    <t>(Projected income minus projected expenses)</t>
  </si>
  <si>
    <t>Difference</t>
  </si>
  <si>
    <t>(Actual balance minus projected balance)</t>
  </si>
  <si>
    <t>Housing</t>
  </si>
  <si>
    <t>Projected Cost</t>
  </si>
  <si>
    <t>Actual Cost</t>
  </si>
  <si>
    <t>Entertainment</t>
  </si>
  <si>
    <t>Mortgage or Rent</t>
  </si>
  <si>
    <t>Other</t>
  </si>
  <si>
    <t>Transportion</t>
  </si>
  <si>
    <t>Insurance</t>
  </si>
  <si>
    <t>Fuel</t>
  </si>
  <si>
    <t>Parking</t>
  </si>
  <si>
    <t>Subway or Train Passes</t>
  </si>
  <si>
    <t>Food</t>
  </si>
  <si>
    <t>Groceries</t>
  </si>
  <si>
    <t>Restaurants/Dining Out</t>
  </si>
  <si>
    <t>Food Delivery</t>
  </si>
  <si>
    <t>HOA Fees</t>
  </si>
  <si>
    <t>Utilities</t>
  </si>
  <si>
    <t>Electric</t>
  </si>
  <si>
    <t>Gas/Heating/Oil</t>
  </si>
  <si>
    <t>Trash</t>
  </si>
  <si>
    <t xml:space="preserve">Cell Phone </t>
  </si>
  <si>
    <t>Water/Sewage</t>
  </si>
  <si>
    <t>Music/Other Subscriptions</t>
  </si>
  <si>
    <t>Maintenance/Lawn Care</t>
  </si>
  <si>
    <t>Vehicle Payment(s)</t>
  </si>
  <si>
    <t>Loans</t>
  </si>
  <si>
    <t>Personal Loan</t>
  </si>
  <si>
    <t>Student Loan</t>
  </si>
  <si>
    <t>Credit Card 1</t>
  </si>
  <si>
    <t>Credit Card 2</t>
  </si>
  <si>
    <t>Credit Card 3</t>
  </si>
  <si>
    <t>Home Equity Line of Credit</t>
  </si>
  <si>
    <t>Movies</t>
  </si>
  <si>
    <t>Concerts</t>
  </si>
  <si>
    <t>Personal Care</t>
  </si>
  <si>
    <t>Clothing</t>
  </si>
  <si>
    <t>Hair/Nails</t>
  </si>
  <si>
    <t>Gym/Health Club</t>
  </si>
  <si>
    <t>Dry Cleaning</t>
  </si>
  <si>
    <t>Pets</t>
  </si>
  <si>
    <t>Medical</t>
  </si>
  <si>
    <t>Grooming</t>
  </si>
  <si>
    <t>Toys</t>
  </si>
  <si>
    <t>Sporting Events</t>
  </si>
  <si>
    <t>Live Theater</t>
  </si>
  <si>
    <t xml:space="preserve">Misc. </t>
  </si>
  <si>
    <t>Gifts and Donations</t>
  </si>
  <si>
    <t>Subtotal</t>
  </si>
  <si>
    <t>Legal Fees</t>
  </si>
  <si>
    <t>Alimony</t>
  </si>
  <si>
    <t>Other Expenses</t>
  </si>
  <si>
    <t>Shopping</t>
  </si>
  <si>
    <t>Total</t>
  </si>
  <si>
    <t>Tolls</t>
  </si>
  <si>
    <t>Streaming/Subscription  Services</t>
  </si>
  <si>
    <t>Cable/Wifi</t>
  </si>
  <si>
    <t>Monthly Savings</t>
  </si>
  <si>
    <t>(Actual income minus actual balance)</t>
  </si>
  <si>
    <t>Spending by Category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</si>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</sst>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Poppins"/>
    </font>
    <font>
      <b/>
      <sz val="22"/>
      <color theme="0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color rgb="FF002942"/>
      <name val="Poppins"/>
    </font>
    <font>
      <b/>
      <sz val="14"/>
      <color rgb="FF057F8A"/>
      <name val="Poppins"/>
    </font>
    <font>
      <b/>
      <sz val="11"/>
      <color rgb="FF002942"/>
      <name val="Poppins"/>
    </font>
    <font>
      <sz val="9"/>
      <color rgb="FF002942"/>
      <name val="Poppins"/>
    </font>
    <font>
      <sz val="8"/>
      <name val="Calibri"/>
      <family val="2"/>
      <scheme val="minor"/>
    </font>
    <font>
      <sz val="10"/>
      <color rgb="FF002942"/>
      <name val="Poppins"/>
    </font>
    <font>
      <b/>
      <sz val="12"/>
      <color rgb="FF002942"/>
      <name val="Poppins"/>
    </font>
  </fonts>
  <fills count="6">
    <fill>
      <patternFill patternType="none"/>
    </fill>
    <fill>
      <patternFill patternType="gray125"/>
    </fill>
    <fill>
      <patternFill patternType="solid">
        <fgColor rgb="FF0029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/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4" fillId="3" borderId="0" xfId="0" applyNumberFormat="1" applyFont="1" applyFill="1"/>
    <xf numFmtId="0" fontId="5" fillId="3" borderId="1" xfId="0" applyFont="1" applyFill="1" applyBorder="1" applyAlignment="1">
      <alignment horizontal="left"/>
    </xf>
    <xf numFmtId="164" fontId="4" fillId="3" borderId="1" xfId="0" applyNumberFormat="1" applyFont="1" applyFill="1" applyBorder="1"/>
    <xf numFmtId="0" fontId="7" fillId="3" borderId="0" xfId="0" applyFont="1" applyFill="1" applyAlignment="1">
      <alignment horizontal="left"/>
    </xf>
    <xf numFmtId="164" fontId="3" fillId="3" borderId="0" xfId="0" applyNumberFormat="1" applyFont="1" applyFill="1"/>
    <xf numFmtId="0" fontId="6" fillId="3" borderId="0" xfId="0" applyFont="1" applyFill="1"/>
    <xf numFmtId="0" fontId="8" fillId="4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8" fillId="4" borderId="0" xfId="0" applyFont="1" applyFill="1" applyAlignment="1">
      <alignment horizontal="left" vertical="top" indent="1"/>
    </xf>
    <xf numFmtId="0" fontId="7" fillId="4" borderId="0" xfId="0" applyFont="1" applyFill="1" applyAlignment="1">
      <alignment horizontal="left"/>
    </xf>
    <xf numFmtId="0" fontId="8" fillId="4" borderId="2" xfId="0" applyFont="1" applyFill="1" applyBorder="1" applyAlignment="1">
      <alignment horizontal="left" vertical="top" indent="1"/>
    </xf>
    <xf numFmtId="0" fontId="8" fillId="4" borderId="2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0" xfId="0" applyFont="1" applyFill="1"/>
    <xf numFmtId="0" fontId="5" fillId="3" borderId="1" xfId="0" applyFont="1" applyFill="1" applyBorder="1"/>
    <xf numFmtId="0" fontId="7" fillId="3" borderId="0" xfId="0" applyFont="1" applyFill="1"/>
    <xf numFmtId="0" fontId="10" fillId="0" borderId="0" xfId="0" applyFont="1"/>
    <xf numFmtId="165" fontId="10" fillId="0" borderId="0" xfId="0" applyNumberFormat="1" applyFont="1"/>
    <xf numFmtId="164" fontId="3" fillId="4" borderId="3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165" fontId="0" fillId="3" borderId="0" xfId="0" applyNumberFormat="1" applyFill="1"/>
    <xf numFmtId="165" fontId="3" fillId="4" borderId="2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1" fillId="5" borderId="0" xfId="0" applyFont="1" applyFill="1" applyAlignment="1">
      <alignment horizontal="left" vertical="center" indent="8"/>
    </xf>
    <xf numFmtId="0" fontId="11" fillId="0" borderId="0" xfId="0" applyFont="1" applyAlignment="1">
      <alignment horizontal="left" vertical="center" indent="8"/>
    </xf>
    <xf numFmtId="0" fontId="7" fillId="3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color rgb="FFC00000"/>
      </font>
    </dxf>
    <dxf>
      <font>
        <color rgb="FF057F8A"/>
      </font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ont>
        <sz val="10"/>
        <color rgb="FF002942"/>
        <name val="Poppins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strike val="0"/>
        <outline val="0"/>
        <shadow val="0"/>
        <u val="none"/>
        <vertAlign val="baseline"/>
        <sz val="10"/>
        <color rgb="FF002942"/>
        <name val="Poppi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Poppins"/>
        <scheme val="none"/>
      </font>
      <fill>
        <patternFill patternType="solid">
          <fgColor indexed="64"/>
          <bgColor rgb="FF0029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1" defaultTableStyle="TableStyleMedium2" defaultPivotStyle="PivotStyleLight16">
    <tableStyle name="Budget Template" pivot="0" count="7" xr9:uid="{F9691C5D-8B0F-4218-AED8-3659FE422328}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</tableStyles>
  <colors>
    <mruColors>
      <color rgb="FF057F8A"/>
      <color rgb="FFDFFBFE"/>
      <color rgb="FF545759"/>
      <color rgb="FF872434"/>
      <color rgb="FF188DD7"/>
      <color rgb="FF7DD2E7"/>
      <color rgb="FFFF8300"/>
      <color rgb="FF00598F"/>
      <color rgb="FF00A1AF"/>
      <color rgb="FF002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9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5D4-4F13-929E-6247A32F43E3}"/>
              </c:ext>
            </c:extLst>
          </c:dPt>
          <c:dPt>
            <c:idx val="1"/>
            <c:bubble3D val="0"/>
            <c:spPr>
              <a:solidFill>
                <a:srgbClr val="87243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D4-4F13-929E-6247A32F43E3}"/>
              </c:ext>
            </c:extLst>
          </c:dPt>
          <c:dPt>
            <c:idx val="2"/>
            <c:bubble3D val="0"/>
            <c:spPr>
              <a:solidFill>
                <a:srgbClr val="00A1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5D4-4F13-929E-6247A32F43E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D4-4F13-929E-6247A32F43E3}"/>
              </c:ext>
            </c:extLst>
          </c:dPt>
          <c:dPt>
            <c:idx val="4"/>
            <c:bubble3D val="0"/>
            <c:spPr>
              <a:solidFill>
                <a:srgbClr val="057F8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4-4F13-929E-6247A32F43E3}"/>
              </c:ext>
            </c:extLst>
          </c:dPt>
          <c:dPt>
            <c:idx val="5"/>
            <c:bubble3D val="0"/>
            <c:spPr>
              <a:solidFill>
                <a:srgbClr val="7DD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D4-4F13-929E-6247A32F43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4-4F13-929E-6247A32F43E3}"/>
              </c:ext>
            </c:extLst>
          </c:dPt>
          <c:dPt>
            <c:idx val="7"/>
            <c:bubble3D val="0"/>
            <c:spPr>
              <a:solidFill>
                <a:srgbClr val="FF83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4-4F13-929E-6247A32F43E3}"/>
              </c:ext>
            </c:extLst>
          </c:dPt>
          <c:dPt>
            <c:idx val="8"/>
            <c:bubble3D val="0"/>
            <c:spPr>
              <a:solidFill>
                <a:srgbClr val="54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D4-4F13-929E-6247A32F43E3}"/>
              </c:ext>
            </c:extLst>
          </c:dPt>
          <c:dLbls>
            <c:dLbl>
              <c:idx val="5"/>
              <c:layout>
                <c:manualLayout>
                  <c:x val="-6.3071586250394657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D4-4F13-929E-6247A32F43E3}"/>
                </c:ext>
              </c:extLst>
            </c:dLbl>
            <c:dLbl>
              <c:idx val="6"/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5D4-4F13-929E-6247A32F43E3}"/>
                </c:ext>
              </c:extLst>
            </c:dLbl>
            <c:dLbl>
              <c:idx val="7"/>
              <c:layout>
                <c:manualLayout>
                  <c:x val="9.0276249523016272E-2"/>
                  <c:y val="-1.0358756930531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4-4F13-929E-6247A32F43E3}"/>
                </c:ext>
              </c:extLst>
            </c:dLbl>
            <c:dLbl>
              <c:idx val="8"/>
              <c:layout>
                <c:manualLayout>
                  <c:x val="0.16783219863667531"/>
                  <c:y val="1.7751479289940829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45D4-4F13-929E-6247A32F43E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Sheet1!$B$76:$B$84</c:f>
              <c:strCache>
                <c:ptCount val="9"/>
                <c:pt idx="0">
                  <c:v>Housing</c:v>
                </c:pt>
                <c:pt idx="1">
                  <c:v>Transportation</c:v>
                </c:pt>
                <c:pt idx="2">
                  <c:v>Utilities</c:v>
                </c:pt>
                <c:pt idx="3">
                  <c:v>Loans</c:v>
                </c:pt>
                <c:pt idx="4">
                  <c:v>Food</c:v>
                </c:pt>
                <c:pt idx="5">
                  <c:v>Personal Care</c:v>
                </c:pt>
                <c:pt idx="6">
                  <c:v>Pets</c:v>
                </c:pt>
                <c:pt idx="7">
                  <c:v>Entertainment</c:v>
                </c:pt>
                <c:pt idx="8">
                  <c:v>Misc. </c:v>
                </c:pt>
              </c:strCache>
            </c:strRef>
          </c:cat>
          <c:val>
            <c:numRef>
              <c:f>Sheet1!$C$76:$C$84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4-4F13-929E-6247A32F4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85726</xdr:rowOff>
    </xdr:from>
    <xdr:to>
      <xdr:col>1</xdr:col>
      <xdr:colOff>1733550</xdr:colOff>
      <xdr:row>3</xdr:row>
      <xdr:rowOff>176140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09065C-464E-02BA-7F43-0C549E6CA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5726"/>
          <a:ext cx="1914525" cy="661914"/>
        </a:xfrm>
        <a:prstGeom prst="rect">
          <a:avLst/>
        </a:prstGeom>
      </xdr:spPr>
    </xdr:pic>
    <xdr:clientData/>
  </xdr:twoCellAnchor>
  <xdr:twoCellAnchor>
    <xdr:from>
      <xdr:col>3</xdr:col>
      <xdr:colOff>142876</xdr:colOff>
      <xdr:row>72</xdr:row>
      <xdr:rowOff>38100</xdr:rowOff>
    </xdr:from>
    <xdr:to>
      <xdr:col>7</xdr:col>
      <xdr:colOff>619125</xdr:colOff>
      <xdr:row>88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EAE4C16-8590-BB4D-68ED-E1AB80247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45187</xdr:colOff>
      <xdr:row>76</xdr:row>
      <xdr:rowOff>38100</xdr:rowOff>
    </xdr:from>
    <xdr:to>
      <xdr:col>1</xdr:col>
      <xdr:colOff>456667</xdr:colOff>
      <xdr:row>76</xdr:row>
      <xdr:rowOff>449580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056449-2120-A278-DEEB-2468FBA04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1854517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78</xdr:row>
      <xdr:rowOff>16650</xdr:rowOff>
    </xdr:from>
    <xdr:to>
      <xdr:col>1</xdr:col>
      <xdr:colOff>456667</xdr:colOff>
      <xdr:row>78</xdr:row>
      <xdr:rowOff>428130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6823387-4CE7-41CD-4A78-32048A8DF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1960957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82</xdr:row>
      <xdr:rowOff>52350</xdr:rowOff>
    </xdr:from>
    <xdr:to>
      <xdr:col>1</xdr:col>
      <xdr:colOff>456667</xdr:colOff>
      <xdr:row>82</xdr:row>
      <xdr:rowOff>463830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9A9D7E6-A75C-719F-89F5-4D06EC0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2181697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79</xdr:row>
      <xdr:rowOff>21375</xdr:rowOff>
    </xdr:from>
    <xdr:to>
      <xdr:col>1</xdr:col>
      <xdr:colOff>456667</xdr:colOff>
      <xdr:row>79</xdr:row>
      <xdr:rowOff>432855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E9CBD69-596D-ABD0-FB03-18DC8DEC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2015722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75</xdr:row>
      <xdr:rowOff>28500</xdr:rowOff>
    </xdr:from>
    <xdr:to>
      <xdr:col>1</xdr:col>
      <xdr:colOff>456667</xdr:colOff>
      <xdr:row>75</xdr:row>
      <xdr:rowOff>439980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853BAC2-179C-97B7-D258-AF3C5448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17992650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77</xdr:row>
      <xdr:rowOff>64200</xdr:rowOff>
    </xdr:from>
    <xdr:to>
      <xdr:col>1</xdr:col>
      <xdr:colOff>456667</xdr:colOff>
      <xdr:row>77</xdr:row>
      <xdr:rowOff>475680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7DDA46C-8B6C-D9B2-54EB-5A692443E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19114200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80</xdr:row>
      <xdr:rowOff>61800</xdr:rowOff>
    </xdr:from>
    <xdr:to>
      <xdr:col>1</xdr:col>
      <xdr:colOff>456667</xdr:colOff>
      <xdr:row>80</xdr:row>
      <xdr:rowOff>473280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4CFA770-56A1-952D-5BD2-1A2FBB47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2074057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83</xdr:row>
      <xdr:rowOff>9525</xdr:rowOff>
    </xdr:from>
    <xdr:to>
      <xdr:col>1</xdr:col>
      <xdr:colOff>456667</xdr:colOff>
      <xdr:row>83</xdr:row>
      <xdr:rowOff>421005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80BCD86-4ED3-D474-AF6B-6F2CEE4A6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22317075"/>
          <a:ext cx="411480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45187</xdr:colOff>
      <xdr:row>81</xdr:row>
      <xdr:rowOff>35700</xdr:rowOff>
    </xdr:from>
    <xdr:to>
      <xdr:col>1</xdr:col>
      <xdr:colOff>456667</xdr:colOff>
      <xdr:row>81</xdr:row>
      <xdr:rowOff>447180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B2D8C0D-1658-8CB2-74DF-6D5E4644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87" y="21257400"/>
          <a:ext cx="411480" cy="4114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B83E9A-CFF2-4BA1-8C12-D5410CEC29ED}" name="Table7" displayName="Table7" ref="B31:E41" totalsRowCount="1" headerRowDxfId="103">
  <autoFilter ref="B31:E40" xr:uid="{3EB83E9A-CFF2-4BA1-8C12-D5410CEC29ED}">
    <filterColumn colId="0" hiddenButton="1"/>
    <filterColumn colId="1" hiddenButton="1"/>
    <filterColumn colId="2" hiddenButton="1"/>
    <filterColumn colId="3" hiddenButton="1"/>
  </autoFilter>
  <tableColumns count="4">
    <tableColumn id="1" xr3:uid="{5F4DD51C-F264-457F-88AE-83299269EB9C}" name="Utilities" totalsRowLabel="Subtotal" dataDxfId="102" totalsRowDxfId="27"/>
    <tableColumn id="2" xr3:uid="{D06FB18E-0E14-40EA-977D-4D56C8A402E7}" name="Projected Cost" totalsRowFunction="custom" dataDxfId="101" totalsRowDxfId="26">
      <totalsRowFormula>SUBTOTAL(9,Table7[Projected Cost])</totalsRowFormula>
    </tableColumn>
    <tableColumn id="3" xr3:uid="{497D1452-E64B-429D-8BFA-0C6D6F4D36E2}" name="Actual Cost" totalsRowFunction="custom" dataDxfId="100" totalsRowDxfId="25">
      <totalsRowFormula>SUBTOTAL(9,Table7[Actual Cost])</totalsRowFormula>
    </tableColumn>
    <tableColumn id="4" xr3:uid="{35661060-0700-4487-9F56-EA85016306C8}" name="Difference" totalsRowFunction="custom" dataDxfId="99" totalsRowDxfId="24">
      <calculatedColumnFormula>Table7[[#This Row],[Projected Cost]]-Table7[[#This Row],[Actual Cost]]</calculatedColumnFormula>
      <totalsRowFormula>SUBTOTAL(9,Table7[Difference])</totalsRow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93BF16-23E3-4AE6-877D-F5037CB2FAE9}" name="Table8" displayName="Table8" ref="G31:J39" totalsRowCount="1" headerRowDxfId="98">
  <autoFilter ref="G31:J38" xr:uid="{E493BF16-23E3-4AE6-877D-F5037CB2FAE9}">
    <filterColumn colId="0" hiddenButton="1"/>
    <filterColumn colId="1" hiddenButton="1"/>
    <filterColumn colId="2" hiddenButton="1"/>
    <filterColumn colId="3" hiddenButton="1"/>
  </autoFilter>
  <tableColumns count="4">
    <tableColumn id="1" xr3:uid="{A9D2AED6-7D8F-44B9-BD41-C2A833CE3FDE}" name="Loans" totalsRowLabel="Subtotal" dataDxfId="97" totalsRowDxfId="23"/>
    <tableColumn id="2" xr3:uid="{400E9C3B-A6C3-49C5-BBF4-D2821EC61EFF}" name="Projected Cost" totalsRowFunction="custom" dataDxfId="96" totalsRowDxfId="22">
      <totalsRowFormula>SUBTOTAL(9,Table8[Projected Cost])</totalsRowFormula>
    </tableColumn>
    <tableColumn id="3" xr3:uid="{95958AB9-11E9-4C7B-9AD9-19C0D94C159C}" name="Actual Cost" totalsRowFunction="custom" dataDxfId="95" totalsRowDxfId="21">
      <totalsRowFormula>SUBTOTAL(9,Table8[Actual Cost])</totalsRowFormula>
    </tableColumn>
    <tableColumn id="4" xr3:uid="{E35D2564-AE69-4418-B969-16DB9A4C8E51}" name="Difference" totalsRowFunction="custom" dataDxfId="94" totalsRowDxfId="20">
      <calculatedColumnFormula>Table8[[#This Row],[Projected Cost]]-Table8[[#This Row],[Actual Cost]]</calculatedColumnFormula>
      <totalsRowFormula>SUBTOTAL(9,Table8[Difference])</totalsRowFormula>
    </tableColumn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FD2B763-A294-4DF6-B399-A972A3DC5482}" name="Table9" displayName="Table9" ref="B44:E49" totalsRowCount="1" headerRowDxfId="93">
  <autoFilter ref="B44:E48" xr:uid="{9FD2B763-A294-4DF6-B399-A972A3DC5482}">
    <filterColumn colId="0" hiddenButton="1"/>
    <filterColumn colId="1" hiddenButton="1"/>
    <filterColumn colId="2" hiddenButton="1"/>
    <filterColumn colId="3" hiddenButton="1"/>
  </autoFilter>
  <tableColumns count="4">
    <tableColumn id="1" xr3:uid="{4F437739-67DD-4429-8BA7-C8ED525738E1}" name="Food" totalsRowLabel="Subtotal" dataDxfId="92" totalsRowDxfId="19"/>
    <tableColumn id="2" xr3:uid="{FC72A6E6-9FC5-414D-8C06-58C8ED0F488F}" name="Projected Cost" totalsRowFunction="custom" dataDxfId="91" totalsRowDxfId="18">
      <totalsRowFormula>SUBTOTAL(9,Table9[Projected Cost])</totalsRowFormula>
    </tableColumn>
    <tableColumn id="3" xr3:uid="{57067DF5-FA93-4CEF-8231-4365510D5217}" name="Actual Cost" totalsRowFunction="custom" dataDxfId="90" totalsRowDxfId="17">
      <totalsRowFormula>SUBTOTAL(9,Table9[Actual Cost])</totalsRowFormula>
    </tableColumn>
    <tableColumn id="4" xr3:uid="{55E903F7-2544-49F5-B0DE-6747BFD1DD92}" name="Difference" totalsRowFunction="custom" dataDxfId="89" totalsRowDxfId="16">
      <calculatedColumnFormula>Table9[[#This Row],[Projected Cost]]-Table9[[#This Row],[Actual Cost]]</calculatedColumnFormula>
      <totalsRowFormula>SUBTOTAL(9,Table9[Difference])</totalsRowFormula>
    </tableColumn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8F1CD6-7C02-4258-87B3-A87600424F69}" name="Table10" displayName="Table10" ref="G44:J50" totalsRowCount="1" headerRowDxfId="88">
  <autoFilter ref="G44:J49" xr:uid="{478F1CD6-7C02-4258-87B3-A87600424F69}">
    <filterColumn colId="0" hiddenButton="1"/>
    <filterColumn colId="1" hiddenButton="1"/>
    <filterColumn colId="2" hiddenButton="1"/>
    <filterColumn colId="3" hiddenButton="1"/>
  </autoFilter>
  <tableColumns count="4">
    <tableColumn id="1" xr3:uid="{029947AE-7BC6-4229-AEBC-57DAC3C5F8D9}" name="Personal Care" totalsRowLabel="Subtotal" dataDxfId="87" totalsRowDxfId="15"/>
    <tableColumn id="2" xr3:uid="{00A30385-C2BB-4831-B75D-F569CF9354D1}" name="Projected Cost" totalsRowFunction="custom" dataDxfId="86" totalsRowDxfId="14">
      <totalsRowFormula>SUBTOTAL(9,Table10[Projected Cost])</totalsRowFormula>
    </tableColumn>
    <tableColumn id="3" xr3:uid="{DFA2306D-3D37-4C78-9DC7-556C45F21659}" name="Actual Cost" totalsRowFunction="custom" dataDxfId="85" totalsRowDxfId="13">
      <totalsRowFormula>SUBTOTAL(9,Table10[Actual Cost])</totalsRowFormula>
    </tableColumn>
    <tableColumn id="4" xr3:uid="{063CD98E-AAFC-4548-9AFF-61C6B041EF52}" name="Difference" totalsRowFunction="custom" dataDxfId="84" totalsRowDxfId="12">
      <calculatedColumnFormula>Table10[[#This Row],[Projected Cost]]-Table10[[#This Row],[Actual Cost]]</calculatedColumnFormula>
      <totalsRowFormula>SUBTOTAL(9,Table10[Difference])</totalsRowFormula>
    </tableColumn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342244C-C467-4311-A14B-1D46B94358A1}" name="Table11" displayName="Table11" ref="B53:E59" totalsRowCount="1" headerRowDxfId="83" totalsRowDxfId="82">
  <autoFilter ref="B53:E58" xr:uid="{2342244C-C467-4311-A14B-1D46B94358A1}">
    <filterColumn colId="0" hiddenButton="1"/>
    <filterColumn colId="1" hiddenButton="1"/>
    <filterColumn colId="2" hiddenButton="1"/>
    <filterColumn colId="3" hiddenButton="1"/>
  </autoFilter>
  <tableColumns count="4">
    <tableColumn id="1" xr3:uid="{B03E45C9-6B78-42F2-B55A-A6ACFCA676F0}" name="Pets" totalsRowLabel="Total" dataDxfId="81" totalsRowDxfId="11"/>
    <tableColumn id="2" xr3:uid="{4CF9B7BA-7E90-4186-91E9-DCB9D5FF421E}" name="Projected Cost" totalsRowFunction="custom" dataDxfId="80" totalsRowDxfId="10">
      <totalsRowFormula>SUBTOTAL(9,Table11[Projected Cost])</totalsRowFormula>
    </tableColumn>
    <tableColumn id="3" xr3:uid="{3C2278BD-ECC3-46E7-95B0-436CE5077BA3}" name="Actual Cost" totalsRowFunction="custom" dataDxfId="79" totalsRowDxfId="9">
      <totalsRowFormula>SUBTOTAL(9,Table11[Actual Cost])</totalsRowFormula>
    </tableColumn>
    <tableColumn id="4" xr3:uid="{7C4F42C4-CBE3-4204-947C-6216BF5A0870}" name="Difference" totalsRowFunction="custom" dataDxfId="78" totalsRowDxfId="8">
      <calculatedColumnFormula>Table11[[#This Row],[Projected Cost]]-Table11[[#This Row],[Actual Cost]]</calculatedColumnFormula>
      <totalsRowFormula>SUBTOTAL(9,Table11[Difference])</totalsRowFormula>
    </tableColumn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7240A04-E833-4A5D-8BC2-B727CA325E70}" name="Table12" displayName="Table12" ref="G53:J60" totalsRowCount="1" headerRowDxfId="77">
  <autoFilter ref="G53:J59" xr:uid="{87240A04-E833-4A5D-8BC2-B727CA325E70}">
    <filterColumn colId="0" hiddenButton="1"/>
    <filterColumn colId="1" hiddenButton="1"/>
    <filterColumn colId="2" hiddenButton="1"/>
    <filterColumn colId="3" hiddenButton="1"/>
  </autoFilter>
  <tableColumns count="4">
    <tableColumn id="1" xr3:uid="{61C7F62C-46FD-4DE4-AFB2-791EB9644913}" name="Entertainment" totalsRowLabel="Subtotal" dataDxfId="76" totalsRowDxfId="3"/>
    <tableColumn id="2" xr3:uid="{B4C97F24-71ED-4F7A-8890-78BBFCCF642D}" name="Projected Cost" totalsRowFunction="custom" dataDxfId="75" totalsRowDxfId="2">
      <totalsRowFormula>SUBTOTAL(9,Table12[Projected Cost])</totalsRowFormula>
    </tableColumn>
    <tableColumn id="3" xr3:uid="{202994C7-9C96-41DD-B20B-48E79B93F62C}" name="Actual Cost" totalsRowFunction="custom" dataDxfId="74" totalsRowDxfId="1">
      <totalsRowFormula>SUBTOTAL(9,Table12[Actual Cost])</totalsRowFormula>
    </tableColumn>
    <tableColumn id="4" xr3:uid="{DCAE4C58-60B2-4059-A90B-78F8FA9F09D0}" name="Difference" totalsRowFunction="custom" dataDxfId="73" totalsRowDxfId="0">
      <calculatedColumnFormula>Table12[[#This Row],[Projected Cost]]-Table12[[#This Row],[Actual Cost]]</calculatedColumnFormula>
      <totalsRowFormula>SUBTOTAL(9,Table12[Difference])</totalsRowFormula>
    </tableColumn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4813939-9A4E-459F-B921-C5E312C3AD1A}" name="Table13" displayName="Table13" ref="B63:E68" totalsRowCount="1" headerRowDxfId="72">
  <autoFilter ref="B63:E67" xr:uid="{64813939-9A4E-459F-B921-C5E312C3AD1A}">
    <filterColumn colId="0" hiddenButton="1"/>
    <filterColumn colId="1" hiddenButton="1"/>
    <filterColumn colId="2" hiddenButton="1"/>
    <filterColumn colId="3" hiddenButton="1"/>
  </autoFilter>
  <tableColumns count="4">
    <tableColumn id="1" xr3:uid="{B4BCA43B-8A27-4E57-BDCC-A8BF590BD89C}" name="Misc. " totalsRowLabel="Total" dataDxfId="71" totalsRowDxfId="7"/>
    <tableColumn id="2" xr3:uid="{DDDE557E-5992-46BA-A6DC-1647F3ED3B21}" name="Projected Cost" totalsRowFunction="custom" dataDxfId="70" totalsRowDxfId="6">
      <totalsRowFormula>SUBTOTAL(9,Table13[Projected Cost])</totalsRowFormula>
    </tableColumn>
    <tableColumn id="3" xr3:uid="{55ACADB8-4EDF-4099-A563-38FD9A56CC54}" name="Actual Cost" totalsRowFunction="custom" dataDxfId="69" totalsRowDxfId="5">
      <totalsRowFormula>SUBTOTAL(9,Table13[Actual Cost])</totalsRowFormula>
    </tableColumn>
    <tableColumn id="4" xr3:uid="{53F47110-B206-4597-A211-5DAD07DBB23F}" name="Difference" totalsRowFunction="custom" dataDxfId="68" totalsRowDxfId="4">
      <calculatedColumnFormula>Table13[[#This Row],[Projected Cost]]-Table13[[#This Row],[Actual Cost]]</calculatedColumnFormula>
      <totalsRowFormula>SUBTOTAL(9,Table13[Difference])</totalsRowFormula>
    </tableColumn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804811F-D5AA-441F-84C7-0104BF9FAEDB}" name="Table14" displayName="Table14" ref="G20:J28" totalsRowCount="1" headerRowDxfId="67">
  <autoFilter ref="G20:J27" xr:uid="{2804811F-D5AA-441F-84C7-0104BF9FAEDB}">
    <filterColumn colId="0" hiddenButton="1"/>
    <filterColumn colId="1" hiddenButton="1"/>
    <filterColumn colId="2" hiddenButton="1"/>
    <filterColumn colId="3" hiddenButton="1"/>
  </autoFilter>
  <tableColumns count="4">
    <tableColumn id="1" xr3:uid="{4554C873-C0A3-4BFC-831C-1A45BA24ADDA}" name="Transportion" totalsRowLabel="Subtotal" dataDxfId="66" totalsRowDxfId="31"/>
    <tableColumn id="2" xr3:uid="{6D1C5A42-2630-4DA8-88F2-F0AD4C634D3A}" name="Projected Cost" totalsRowFunction="custom" dataDxfId="65" totalsRowDxfId="30">
      <totalsRowFormula>SUBTOTAL(9,Table14[Projected Cost])</totalsRowFormula>
    </tableColumn>
    <tableColumn id="3" xr3:uid="{CB56CAFC-C1B7-4717-A058-CBD087118C79}" name="Actual Cost" totalsRowFunction="custom" dataDxfId="64" totalsRowDxfId="29">
      <totalsRowFormula>SUBTOTAL(9,Table14[Actual Cost])</totalsRowFormula>
    </tableColumn>
    <tableColumn id="4" xr3:uid="{98066655-4138-4A2F-A1D7-DC5A23F66214}" name="Difference" totalsRowFunction="custom" dataDxfId="63" totalsRowDxfId="28">
      <calculatedColumnFormula>Table14[[#This Row],[Projected Cost]]-Table14[[#This Row],[Actual Cost]]</calculatedColumnFormula>
      <totalsRowFormula>SUBTOTAL(9,Table14[Difference])</totalsRowFormula>
    </tableColumn>
  </tableColumns>
  <tableStyleInfo name="Budget Templat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116D91B-7F8C-4C77-A44B-DA93806D181B}" name="Table15" displayName="Table15" ref="B20:E26" totalsRowCount="1" headerRowDxfId="62">
  <autoFilter ref="B20:E25" xr:uid="{8116D91B-7F8C-4C77-A44B-DA93806D181B}">
    <filterColumn colId="0" hiddenButton="1"/>
    <filterColumn colId="1" hiddenButton="1"/>
    <filterColumn colId="2" hiddenButton="1"/>
    <filterColumn colId="3" hiddenButton="1"/>
  </autoFilter>
  <tableColumns count="4">
    <tableColumn id="1" xr3:uid="{52654137-F507-474C-9FBE-E6CA33F41FCE}" name="Housing" totalsRowLabel="Subtotal" dataDxfId="61" totalsRowDxfId="35"/>
    <tableColumn id="2" xr3:uid="{4CAEDC4E-D50C-4351-AA89-CDD5935830BD}" name="Projected Cost" totalsRowFunction="custom" dataDxfId="60" totalsRowDxfId="34">
      <totalsRowFormula>SUBTOTAL(9,Table15[Projected Cost])</totalsRowFormula>
    </tableColumn>
    <tableColumn id="3" xr3:uid="{F8B7DEFF-B07A-48E7-B312-0588F7DF4084}" name="Actual Cost" totalsRowFunction="custom" dataDxfId="59" totalsRowDxfId="33">
      <totalsRowFormula>SUBTOTAL(9,Table15[Actual Cost])</totalsRowFormula>
    </tableColumn>
    <tableColumn id="4" xr3:uid="{D9C5406C-59CB-42EE-A28B-C01A4A705CA6}" name="Difference" totalsRowFunction="custom" dataDxfId="58" totalsRowDxfId="32">
      <calculatedColumnFormula>Table15[[#This Row],[Projected Cost]]-Table15[[#This Row],[Actual Cost]]</calculatedColumnFormula>
      <totalsRowFormula>SUBTOTAL(9,Table15[Difference])</totalsRowFormula>
    </tableColumn>
  </tableColumns>
  <tableStyleInfo name="Budget Templat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46D1-784D-48A8-A2D5-72DC4BE23C3A}">
  <dimension ref="A1:K84"/>
  <sheetViews>
    <sheetView showGridLines="0" tabSelected="1" zoomScale="150" zoomScaleNormal="150" workbookViewId="0">
      <selection activeCell="E1" sqref="E1"/>
    </sheetView>
  </sheetViews>
  <sheetFormatPr defaultRowHeight="15" x14ac:dyDescent="0.25"/>
  <cols>
    <col min="1" max="1" width="2.85546875" customWidth="1"/>
    <col min="2" max="2" width="32.42578125" customWidth="1"/>
    <col min="3" max="3" width="17.28515625" customWidth="1"/>
    <col min="4" max="5" width="14.28515625" customWidth="1"/>
    <col min="6" max="6" width="16.28515625" customWidth="1"/>
    <col min="7" max="7" width="29.7109375" customWidth="1"/>
    <col min="8" max="8" width="17.42578125" customWidth="1"/>
    <col min="9" max="9" width="14.28515625" customWidth="1"/>
    <col min="10" max="10" width="14.7109375" customWidth="1"/>
    <col min="11" max="11" width="28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15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28.5" x14ac:dyDescent="0.8">
      <c r="A9" s="1"/>
      <c r="B9" s="9" t="s">
        <v>1</v>
      </c>
      <c r="C9" s="9"/>
      <c r="D9" s="9"/>
      <c r="G9" s="12" t="s">
        <v>6</v>
      </c>
      <c r="H9" s="11"/>
      <c r="I9" s="11"/>
      <c r="J9" s="2"/>
      <c r="K9" s="2"/>
    </row>
    <row r="10" spans="1:11" ht="21.75" x14ac:dyDescent="0.6">
      <c r="A10" s="1"/>
      <c r="B10" s="3" t="s">
        <v>2</v>
      </c>
      <c r="C10" s="4"/>
      <c r="D10" s="1"/>
      <c r="G10" s="13" t="s">
        <v>7</v>
      </c>
      <c r="H10" s="15"/>
      <c r="I10" s="30">
        <f>SUM(Table15[[#Totals],[Projected Cost]],Table14[[#Totals],[Projected Cost]],C41,Table8[[#Totals],[Projected Cost]],Table9[[#Totals],[Projected Cost]],Table10[[#Totals],[Projected Cost]],Table11[[#Totals],[Projected Cost]],Table12[[#Totals],[Projected Cost]],Table13[[#Totals],[Projected Cost]])</f>
        <v>0</v>
      </c>
      <c r="J10" s="31"/>
      <c r="K10" s="3"/>
    </row>
    <row r="11" spans="1:11" ht="22.5" thickBot="1" x14ac:dyDescent="0.65">
      <c r="A11" s="1"/>
      <c r="B11" s="5" t="s">
        <v>3</v>
      </c>
      <c r="C11" s="6"/>
      <c r="D11" s="1"/>
      <c r="G11" s="16" t="s">
        <v>10</v>
      </c>
      <c r="H11" s="17"/>
      <c r="I11" s="28"/>
      <c r="J11" s="31"/>
      <c r="K11" s="3"/>
    </row>
    <row r="12" spans="1:11" ht="21.75" x14ac:dyDescent="0.6">
      <c r="A12" s="1"/>
      <c r="B12" s="7" t="s">
        <v>5</v>
      </c>
      <c r="C12" s="8">
        <f>C10+C11</f>
        <v>0</v>
      </c>
      <c r="G12" s="18" t="s">
        <v>8</v>
      </c>
      <c r="H12" s="19"/>
      <c r="I12" s="27">
        <f>SUM(Table15[[#Totals],[Actual Cost]],Table14[[#Totals],[Actual Cost]],Table8[[#Totals],[Actual Cost]],Table7[[#Totals],[Actual Cost]],Table9[[#Totals],[Actual Cost]],Table10[[#Totals],[Actual Cost]],Table11[[#Totals],[Actual Cost]],Table12[[#Totals],[Actual Cost]],Table13[[#Totals],[Actual Cost]])</f>
        <v>0</v>
      </c>
      <c r="J12" s="1"/>
      <c r="K12" s="3"/>
    </row>
    <row r="13" spans="1:11" ht="21.75" customHeight="1" thickBot="1" x14ac:dyDescent="0.65">
      <c r="A13" s="1"/>
      <c r="B13" s="1"/>
      <c r="C13" s="1"/>
      <c r="D13" s="1"/>
      <c r="G13" s="16" t="s">
        <v>9</v>
      </c>
      <c r="H13" s="16"/>
      <c r="I13" s="28"/>
      <c r="J13" s="1"/>
      <c r="K13" s="3"/>
    </row>
    <row r="14" spans="1:11" ht="24.75" customHeight="1" x14ac:dyDescent="0.8">
      <c r="A14" s="1"/>
      <c r="B14" s="2" t="s">
        <v>4</v>
      </c>
      <c r="C14" s="2"/>
      <c r="D14" s="2"/>
      <c r="G14" s="13" t="s">
        <v>11</v>
      </c>
      <c r="H14" s="15"/>
      <c r="I14" s="29">
        <f>SUM(Table13[[#Totals],[Difference]],Table12[[#Totals],[Difference]],Table11[[#Totals],[Difference]],Table10[[#Totals],[Difference]],Table9[[#Totals],[Difference]],Table8[[#Totals],[Difference]],Table7[[#Totals],[Difference]],Table14[[#Totals],[Difference]],Table15[[#Totals],[Difference]])</f>
        <v>0</v>
      </c>
      <c r="J14" s="1"/>
      <c r="K14" s="1"/>
    </row>
    <row r="15" spans="1:11" ht="29.25" thickBot="1" x14ac:dyDescent="0.85">
      <c r="A15" s="2"/>
      <c r="B15" s="22" t="s">
        <v>2</v>
      </c>
      <c r="C15" s="4"/>
      <c r="D15" s="1"/>
      <c r="G15" s="16" t="s">
        <v>12</v>
      </c>
      <c r="H15" s="16"/>
      <c r="I15" s="32"/>
      <c r="J15" s="1"/>
    </row>
    <row r="16" spans="1:11" ht="22.5" thickBot="1" x14ac:dyDescent="0.65">
      <c r="A16" s="3"/>
      <c r="B16" s="23" t="s">
        <v>3</v>
      </c>
      <c r="C16" s="6"/>
      <c r="D16" s="1"/>
      <c r="G16" s="13" t="s">
        <v>69</v>
      </c>
      <c r="H16" s="15"/>
      <c r="I16" s="29">
        <f>C17-I12</f>
        <v>0</v>
      </c>
      <c r="J16" s="1"/>
    </row>
    <row r="17" spans="1:10" ht="22.5" thickBot="1" x14ac:dyDescent="0.65">
      <c r="A17" s="3"/>
      <c r="B17" s="24" t="s">
        <v>5</v>
      </c>
      <c r="C17" s="8">
        <f>SUM(C15:C16)</f>
        <v>0</v>
      </c>
      <c r="G17" s="14" t="s">
        <v>70</v>
      </c>
      <c r="H17" s="10"/>
      <c r="I17" s="32"/>
      <c r="J17" s="1"/>
    </row>
    <row r="18" spans="1:10" ht="21.75" x14ac:dyDescent="0.6">
      <c r="A18" s="37"/>
      <c r="B18" s="37"/>
      <c r="C18" s="37"/>
      <c r="D18" s="1"/>
      <c r="E18" s="37"/>
      <c r="F18" s="37"/>
      <c r="G18" s="37"/>
      <c r="I18" s="1"/>
      <c r="J18" s="1"/>
    </row>
    <row r="20" spans="1:10" ht="19.5" x14ac:dyDescent="0.25">
      <c r="B20" s="20" t="s">
        <v>13</v>
      </c>
      <c r="C20" s="21" t="s">
        <v>14</v>
      </c>
      <c r="D20" s="21" t="s">
        <v>15</v>
      </c>
      <c r="E20" s="21" t="s">
        <v>11</v>
      </c>
      <c r="G20" s="20" t="s">
        <v>19</v>
      </c>
      <c r="H20" s="21" t="s">
        <v>14</v>
      </c>
      <c r="I20" s="21" t="s">
        <v>15</v>
      </c>
      <c r="J20" s="21" t="s">
        <v>11</v>
      </c>
    </row>
    <row r="21" spans="1:10" ht="19.5" x14ac:dyDescent="0.55000000000000004">
      <c r="B21" s="25" t="s">
        <v>17</v>
      </c>
      <c r="C21" s="26"/>
      <c r="D21" s="26"/>
      <c r="E21" s="26">
        <f>Table15[[#This Row],[Projected Cost]]-Table15[[#This Row],[Actual Cost]]</f>
        <v>0</v>
      </c>
      <c r="G21" s="25" t="s">
        <v>37</v>
      </c>
      <c r="H21" s="26"/>
      <c r="I21" s="26"/>
      <c r="J21" s="26"/>
    </row>
    <row r="22" spans="1:10" ht="19.5" x14ac:dyDescent="0.55000000000000004">
      <c r="B22" s="25" t="s">
        <v>20</v>
      </c>
      <c r="C22" s="26"/>
      <c r="D22" s="26"/>
      <c r="E22" s="26">
        <f>Table15[[#This Row],[Projected Cost]]-Table15[[#This Row],[Actual Cost]]</f>
        <v>0</v>
      </c>
      <c r="G22" s="25" t="s">
        <v>20</v>
      </c>
      <c r="H22" s="26"/>
      <c r="I22" s="26"/>
      <c r="J22" s="26"/>
    </row>
    <row r="23" spans="1:10" ht="19.5" x14ac:dyDescent="0.55000000000000004">
      <c r="B23" s="25" t="s">
        <v>28</v>
      </c>
      <c r="C23" s="26"/>
      <c r="D23" s="26"/>
      <c r="E23" s="26">
        <f>Table15[[#This Row],[Projected Cost]]-Table15[[#This Row],[Actual Cost]]</f>
        <v>0</v>
      </c>
      <c r="G23" s="25" t="s">
        <v>21</v>
      </c>
      <c r="H23" s="26"/>
      <c r="I23" s="26"/>
      <c r="J23" s="26"/>
    </row>
    <row r="24" spans="1:10" ht="19.5" x14ac:dyDescent="0.55000000000000004">
      <c r="B24" s="25" t="s">
        <v>36</v>
      </c>
      <c r="C24" s="26"/>
      <c r="D24" s="26"/>
      <c r="E24" s="26">
        <f>Table15[[#This Row],[Projected Cost]]-Table15[[#This Row],[Actual Cost]]</f>
        <v>0</v>
      </c>
      <c r="G24" s="25" t="s">
        <v>66</v>
      </c>
      <c r="H24" s="26"/>
      <c r="I24" s="26"/>
      <c r="J24" s="26"/>
    </row>
    <row r="25" spans="1:10" ht="19.5" x14ac:dyDescent="0.55000000000000004">
      <c r="B25" s="25" t="s">
        <v>18</v>
      </c>
      <c r="C25" s="26"/>
      <c r="D25" s="26"/>
      <c r="E25" s="26">
        <f>Table15[[#This Row],[Projected Cost]]-Table15[[#This Row],[Actual Cost]]</f>
        <v>0</v>
      </c>
      <c r="G25" s="25" t="s">
        <v>22</v>
      </c>
      <c r="H25" s="26"/>
      <c r="I25" s="26"/>
      <c r="J25" s="26"/>
    </row>
    <row r="26" spans="1:10" ht="19.5" x14ac:dyDescent="0.55000000000000004">
      <c r="B26" s="25" t="s">
        <v>60</v>
      </c>
      <c r="C26" s="26">
        <f>SUBTOTAL(9,Table15[Projected Cost])</f>
        <v>0</v>
      </c>
      <c r="D26" s="26">
        <f>SUBTOTAL(9,Table15[Actual Cost])</f>
        <v>0</v>
      </c>
      <c r="E26" s="26">
        <f>SUBTOTAL(9,Table15[Difference])</f>
        <v>0</v>
      </c>
      <c r="G26" s="25" t="s">
        <v>23</v>
      </c>
      <c r="H26" s="26"/>
      <c r="I26" s="26"/>
      <c r="J26" s="26"/>
    </row>
    <row r="27" spans="1:10" ht="19.5" x14ac:dyDescent="0.55000000000000004">
      <c r="G27" s="25" t="s">
        <v>18</v>
      </c>
      <c r="H27" s="26"/>
      <c r="I27" s="26"/>
      <c r="J27" s="26">
        <f>Table14[[#This Row],[Projected Cost]]-Table14[[#This Row],[Actual Cost]]</f>
        <v>0</v>
      </c>
    </row>
    <row r="28" spans="1:10" ht="19.5" x14ac:dyDescent="0.55000000000000004">
      <c r="G28" s="25" t="s">
        <v>60</v>
      </c>
      <c r="H28" s="26">
        <f>SUBTOTAL(9,Table14[Projected Cost])</f>
        <v>0</v>
      </c>
      <c r="I28" s="26">
        <f>SUBTOTAL(9,Table14[Actual Cost])</f>
        <v>0</v>
      </c>
      <c r="J28" s="26">
        <f>SUBTOTAL(9,Table14[Difference])</f>
        <v>0</v>
      </c>
    </row>
    <row r="29" spans="1:10" ht="19.5" x14ac:dyDescent="0.55000000000000004">
      <c r="G29" s="25"/>
    </row>
    <row r="31" spans="1:10" ht="19.5" x14ac:dyDescent="0.25">
      <c r="B31" s="20" t="s">
        <v>29</v>
      </c>
      <c r="C31" s="21" t="s">
        <v>14</v>
      </c>
      <c r="D31" s="21" t="s">
        <v>15</v>
      </c>
      <c r="E31" s="21" t="s">
        <v>11</v>
      </c>
      <c r="G31" s="20" t="s">
        <v>38</v>
      </c>
      <c r="H31" s="21" t="s">
        <v>14</v>
      </c>
      <c r="I31" s="21" t="s">
        <v>15</v>
      </c>
      <c r="J31" s="21" t="s">
        <v>11</v>
      </c>
    </row>
    <row r="32" spans="1:10" ht="19.5" x14ac:dyDescent="0.55000000000000004">
      <c r="B32" s="25" t="s">
        <v>30</v>
      </c>
      <c r="C32" s="26"/>
      <c r="D32" s="26"/>
      <c r="E32" s="26">
        <f>Table7[[#This Row],[Projected Cost]]-Table7[[#This Row],[Actual Cost]]</f>
        <v>0</v>
      </c>
      <c r="G32" s="25" t="s">
        <v>39</v>
      </c>
      <c r="H32" s="26"/>
      <c r="I32" s="26"/>
      <c r="J32" s="26">
        <f>Table8[[#This Row],[Projected Cost]]-Table8[[#This Row],[Actual Cost]]</f>
        <v>0</v>
      </c>
    </row>
    <row r="33" spans="2:10" ht="19.5" x14ac:dyDescent="0.55000000000000004">
      <c r="B33" s="25" t="s">
        <v>31</v>
      </c>
      <c r="C33" s="26"/>
      <c r="D33" s="26"/>
      <c r="E33" s="26">
        <f>Table7[[#This Row],[Projected Cost]]-Table7[[#This Row],[Actual Cost]]</f>
        <v>0</v>
      </c>
      <c r="G33" s="25" t="s">
        <v>40</v>
      </c>
      <c r="H33" s="26"/>
      <c r="I33" s="26"/>
      <c r="J33" s="26">
        <f>Table8[[#This Row],[Projected Cost]]-Table8[[#This Row],[Actual Cost]]</f>
        <v>0</v>
      </c>
    </row>
    <row r="34" spans="2:10" ht="19.5" x14ac:dyDescent="0.55000000000000004">
      <c r="B34" s="25" t="s">
        <v>34</v>
      </c>
      <c r="C34" s="26"/>
      <c r="D34" s="26"/>
      <c r="E34" s="26">
        <f>Table7[[#This Row],[Projected Cost]]-Table7[[#This Row],[Actual Cost]]</f>
        <v>0</v>
      </c>
      <c r="G34" s="25" t="s">
        <v>41</v>
      </c>
      <c r="H34" s="26"/>
      <c r="I34" s="26"/>
      <c r="J34" s="26">
        <f>Table8[[#This Row],[Projected Cost]]-Table8[[#This Row],[Actual Cost]]</f>
        <v>0</v>
      </c>
    </row>
    <row r="35" spans="2:10" ht="19.5" x14ac:dyDescent="0.55000000000000004">
      <c r="B35" s="25" t="s">
        <v>32</v>
      </c>
      <c r="C35" s="26"/>
      <c r="D35" s="26"/>
      <c r="E35" s="26">
        <f>Table7[[#This Row],[Projected Cost]]-Table7[[#This Row],[Actual Cost]]</f>
        <v>0</v>
      </c>
      <c r="G35" s="25" t="s">
        <v>42</v>
      </c>
      <c r="H35" s="26"/>
      <c r="I35" s="26"/>
      <c r="J35" s="26">
        <f>Table8[[#This Row],[Projected Cost]]-Table8[[#This Row],[Actual Cost]]</f>
        <v>0</v>
      </c>
    </row>
    <row r="36" spans="2:10" ht="19.5" x14ac:dyDescent="0.55000000000000004">
      <c r="B36" s="25" t="s">
        <v>33</v>
      </c>
      <c r="C36" s="26"/>
      <c r="D36" s="26"/>
      <c r="E36" s="26">
        <f>Table7[[#This Row],[Projected Cost]]-Table7[[#This Row],[Actual Cost]]</f>
        <v>0</v>
      </c>
      <c r="G36" s="25" t="s">
        <v>43</v>
      </c>
      <c r="H36" s="26"/>
      <c r="I36" s="26"/>
      <c r="J36" s="26">
        <f>Table8[[#This Row],[Projected Cost]]-Table8[[#This Row],[Actual Cost]]</f>
        <v>0</v>
      </c>
    </row>
    <row r="37" spans="2:10" ht="19.5" x14ac:dyDescent="0.55000000000000004">
      <c r="B37" s="25" t="s">
        <v>68</v>
      </c>
      <c r="C37" s="26"/>
      <c r="D37" s="26"/>
      <c r="E37" s="26">
        <f>Table7[[#This Row],[Projected Cost]]-Table7[[#This Row],[Actual Cost]]</f>
        <v>0</v>
      </c>
      <c r="G37" s="25" t="s">
        <v>44</v>
      </c>
      <c r="H37" s="26"/>
      <c r="I37" s="26"/>
      <c r="J37" s="26">
        <f>Table8[[#This Row],[Projected Cost]]-Table8[[#This Row],[Actual Cost]]</f>
        <v>0</v>
      </c>
    </row>
    <row r="38" spans="2:10" ht="19.5" x14ac:dyDescent="0.55000000000000004">
      <c r="B38" s="25" t="s">
        <v>67</v>
      </c>
      <c r="C38" s="26"/>
      <c r="D38" s="26"/>
      <c r="E38" s="26">
        <f>Table7[[#This Row],[Projected Cost]]-Table7[[#This Row],[Actual Cost]]</f>
        <v>0</v>
      </c>
      <c r="G38" s="25" t="s">
        <v>18</v>
      </c>
      <c r="H38" s="26"/>
      <c r="I38" s="26"/>
      <c r="J38" s="26">
        <f>Table8[[#This Row],[Projected Cost]]-Table8[[#This Row],[Actual Cost]]</f>
        <v>0</v>
      </c>
    </row>
    <row r="39" spans="2:10" ht="19.5" x14ac:dyDescent="0.55000000000000004">
      <c r="B39" s="25" t="s">
        <v>35</v>
      </c>
      <c r="C39" s="26"/>
      <c r="D39" s="26"/>
      <c r="E39" s="26">
        <f>Table7[[#This Row],[Projected Cost]]-Table7[[#This Row],[Actual Cost]]</f>
        <v>0</v>
      </c>
      <c r="G39" s="25" t="s">
        <v>60</v>
      </c>
      <c r="H39" s="26">
        <f>SUBTOTAL(9,Table8[Projected Cost])</f>
        <v>0</v>
      </c>
      <c r="I39" s="26">
        <f>SUBTOTAL(9,Table8[Actual Cost])</f>
        <v>0</v>
      </c>
      <c r="J39" s="26">
        <f>SUBTOTAL(9,Table8[Difference])</f>
        <v>0</v>
      </c>
    </row>
    <row r="40" spans="2:10" ht="19.5" x14ac:dyDescent="0.55000000000000004">
      <c r="B40" s="25" t="s">
        <v>18</v>
      </c>
      <c r="C40" s="25"/>
      <c r="D40" s="25"/>
      <c r="E40" s="26">
        <f>Table7[[#This Row],[Projected Cost]]-Table7[[#This Row],[Actual Cost]]</f>
        <v>0</v>
      </c>
      <c r="G40" s="25"/>
    </row>
    <row r="41" spans="2:10" ht="19.5" x14ac:dyDescent="0.55000000000000004">
      <c r="B41" s="25" t="s">
        <v>60</v>
      </c>
      <c r="C41" s="26">
        <f>SUBTOTAL(9,Table7[Projected Cost])</f>
        <v>0</v>
      </c>
      <c r="D41" s="26">
        <f>SUBTOTAL(9,Table7[Actual Cost])</f>
        <v>0</v>
      </c>
      <c r="E41" s="26">
        <f>SUBTOTAL(9,Table7[Difference])</f>
        <v>0</v>
      </c>
    </row>
    <row r="42" spans="2:10" ht="19.5" x14ac:dyDescent="0.55000000000000004">
      <c r="B42" s="25"/>
    </row>
    <row r="44" spans="2:10" ht="19.5" x14ac:dyDescent="0.25">
      <c r="B44" s="20" t="s">
        <v>24</v>
      </c>
      <c r="C44" s="21" t="s">
        <v>14</v>
      </c>
      <c r="D44" s="21" t="s">
        <v>15</v>
      </c>
      <c r="E44" s="21" t="s">
        <v>11</v>
      </c>
      <c r="G44" s="20" t="s">
        <v>47</v>
      </c>
      <c r="H44" s="21" t="s">
        <v>14</v>
      </c>
      <c r="I44" s="21" t="s">
        <v>15</v>
      </c>
      <c r="J44" s="21" t="s">
        <v>11</v>
      </c>
    </row>
    <row r="45" spans="2:10" ht="19.5" x14ac:dyDescent="0.55000000000000004">
      <c r="B45" s="25" t="s">
        <v>25</v>
      </c>
      <c r="C45" s="26"/>
      <c r="D45" s="26"/>
      <c r="E45" s="26">
        <f>Table9[[#This Row],[Projected Cost]]-Table9[[#This Row],[Actual Cost]]</f>
        <v>0</v>
      </c>
      <c r="G45" s="25" t="s">
        <v>48</v>
      </c>
      <c r="H45" s="26"/>
      <c r="I45" s="26"/>
      <c r="J45" s="26">
        <f>Table10[[#This Row],[Projected Cost]]-Table10[[#This Row],[Actual Cost]]</f>
        <v>0</v>
      </c>
    </row>
    <row r="46" spans="2:10" ht="19.5" x14ac:dyDescent="0.55000000000000004">
      <c r="B46" s="25" t="s">
        <v>26</v>
      </c>
      <c r="C46" s="26"/>
      <c r="D46" s="26"/>
      <c r="E46" s="26">
        <f>Table9[[#This Row],[Projected Cost]]-Table9[[#This Row],[Actual Cost]]</f>
        <v>0</v>
      </c>
      <c r="G46" s="25" t="s">
        <v>49</v>
      </c>
      <c r="H46" s="26"/>
      <c r="I46" s="26"/>
      <c r="J46" s="26">
        <f>Table10[[#This Row],[Projected Cost]]-Table10[[#This Row],[Actual Cost]]</f>
        <v>0</v>
      </c>
    </row>
    <row r="47" spans="2:10" ht="19.5" x14ac:dyDescent="0.55000000000000004">
      <c r="B47" s="25" t="s">
        <v>27</v>
      </c>
      <c r="C47" s="26"/>
      <c r="D47" s="26"/>
      <c r="E47" s="26">
        <f>Table9[[#This Row],[Projected Cost]]-Table9[[#This Row],[Actual Cost]]</f>
        <v>0</v>
      </c>
      <c r="G47" s="25" t="s">
        <v>50</v>
      </c>
      <c r="H47" s="26"/>
      <c r="I47" s="26"/>
      <c r="J47" s="26">
        <f>Table10[[#This Row],[Projected Cost]]-Table10[[#This Row],[Actual Cost]]</f>
        <v>0</v>
      </c>
    </row>
    <row r="48" spans="2:10" ht="19.5" x14ac:dyDescent="0.55000000000000004">
      <c r="B48" s="25" t="s">
        <v>18</v>
      </c>
      <c r="C48" s="26"/>
      <c r="D48" s="26"/>
      <c r="E48" s="26">
        <f>Table9[[#This Row],[Projected Cost]]-Table9[[#This Row],[Actual Cost]]</f>
        <v>0</v>
      </c>
      <c r="G48" s="25" t="s">
        <v>51</v>
      </c>
      <c r="H48" s="26"/>
      <c r="I48" s="26"/>
      <c r="J48" s="26">
        <f>Table10[[#This Row],[Projected Cost]]-Table10[[#This Row],[Actual Cost]]</f>
        <v>0</v>
      </c>
    </row>
    <row r="49" spans="2:10" ht="19.5" x14ac:dyDescent="0.55000000000000004">
      <c r="B49" s="25" t="s">
        <v>60</v>
      </c>
      <c r="C49" s="26">
        <f>SUBTOTAL(9,Table9[Projected Cost])</f>
        <v>0</v>
      </c>
      <c r="D49" s="26">
        <f>SUBTOTAL(9,Table9[Actual Cost])</f>
        <v>0</v>
      </c>
      <c r="E49" s="26">
        <f>SUBTOTAL(9,Table9[Difference])</f>
        <v>0</v>
      </c>
      <c r="G49" s="25" t="s">
        <v>18</v>
      </c>
      <c r="H49" s="26"/>
      <c r="I49" s="26"/>
      <c r="J49" s="26">
        <f>Table10[[#This Row],[Projected Cost]]-Table10[[#This Row],[Actual Cost]]</f>
        <v>0</v>
      </c>
    </row>
    <row r="50" spans="2:10" ht="19.5" x14ac:dyDescent="0.55000000000000004">
      <c r="B50" s="25"/>
      <c r="C50" s="25"/>
      <c r="D50" s="25"/>
      <c r="E50" s="25"/>
      <c r="G50" s="25" t="s">
        <v>60</v>
      </c>
      <c r="H50" s="26">
        <f>SUBTOTAL(9,Table10[Projected Cost])</f>
        <v>0</v>
      </c>
      <c r="I50" s="26">
        <f>SUBTOTAL(9,Table10[Actual Cost])</f>
        <v>0</v>
      </c>
      <c r="J50" s="26">
        <f>SUBTOTAL(9,Table10[Difference])</f>
        <v>0</v>
      </c>
    </row>
    <row r="51" spans="2:10" ht="19.5" x14ac:dyDescent="0.55000000000000004">
      <c r="G51" s="25"/>
    </row>
    <row r="53" spans="2:10" ht="19.5" x14ac:dyDescent="0.25">
      <c r="B53" s="20" t="s">
        <v>52</v>
      </c>
      <c r="C53" s="21" t="s">
        <v>14</v>
      </c>
      <c r="D53" s="21" t="s">
        <v>15</v>
      </c>
      <c r="E53" s="21" t="s">
        <v>11</v>
      </c>
      <c r="G53" s="20" t="s">
        <v>16</v>
      </c>
      <c r="H53" s="21" t="s">
        <v>14</v>
      </c>
      <c r="I53" s="21" t="s">
        <v>15</v>
      </c>
      <c r="J53" s="21" t="s">
        <v>11</v>
      </c>
    </row>
    <row r="54" spans="2:10" ht="19.5" x14ac:dyDescent="0.55000000000000004">
      <c r="B54" s="25" t="s">
        <v>24</v>
      </c>
      <c r="C54" s="26"/>
      <c r="D54" s="26"/>
      <c r="E54" s="26">
        <f>Table11[[#This Row],[Projected Cost]]-Table11[[#This Row],[Actual Cost]]</f>
        <v>0</v>
      </c>
      <c r="G54" s="25" t="s">
        <v>45</v>
      </c>
      <c r="H54" s="26"/>
      <c r="I54" s="26"/>
      <c r="J54" s="26">
        <f>Table12[[#This Row],[Projected Cost]]-Table12[[#This Row],[Actual Cost]]</f>
        <v>0</v>
      </c>
    </row>
    <row r="55" spans="2:10" ht="19.5" x14ac:dyDescent="0.55000000000000004">
      <c r="B55" s="25" t="s">
        <v>53</v>
      </c>
      <c r="C55" s="26"/>
      <c r="D55" s="26"/>
      <c r="E55" s="26">
        <f>Table11[[#This Row],[Projected Cost]]-Table11[[#This Row],[Actual Cost]]</f>
        <v>0</v>
      </c>
      <c r="G55" s="25" t="s">
        <v>56</v>
      </c>
      <c r="H55" s="26"/>
      <c r="I55" s="26"/>
      <c r="J55" s="26">
        <f>Table12[[#This Row],[Projected Cost]]-Table12[[#This Row],[Actual Cost]]</f>
        <v>0</v>
      </c>
    </row>
    <row r="56" spans="2:10" ht="19.5" x14ac:dyDescent="0.55000000000000004">
      <c r="B56" s="25" t="s">
        <v>54</v>
      </c>
      <c r="C56" s="26"/>
      <c r="D56" s="26"/>
      <c r="E56" s="26">
        <f>Table11[[#This Row],[Projected Cost]]-Table11[[#This Row],[Actual Cost]]</f>
        <v>0</v>
      </c>
      <c r="G56" s="25" t="s">
        <v>46</v>
      </c>
      <c r="H56" s="26"/>
      <c r="I56" s="26"/>
      <c r="J56" s="26">
        <f>Table12[[#This Row],[Projected Cost]]-Table12[[#This Row],[Actual Cost]]</f>
        <v>0</v>
      </c>
    </row>
    <row r="57" spans="2:10" ht="19.5" x14ac:dyDescent="0.55000000000000004">
      <c r="B57" s="25" t="s">
        <v>55</v>
      </c>
      <c r="C57" s="26"/>
      <c r="D57" s="26"/>
      <c r="E57" s="26">
        <f>Table11[[#This Row],[Projected Cost]]-Table11[[#This Row],[Actual Cost]]</f>
        <v>0</v>
      </c>
      <c r="G57" s="25" t="s">
        <v>57</v>
      </c>
      <c r="H57" s="26"/>
      <c r="I57" s="26"/>
      <c r="J57" s="26">
        <f>Table12[[#This Row],[Projected Cost]]-Table12[[#This Row],[Actual Cost]]</f>
        <v>0</v>
      </c>
    </row>
    <row r="58" spans="2:10" ht="19.5" x14ac:dyDescent="0.55000000000000004">
      <c r="B58" s="25" t="s">
        <v>18</v>
      </c>
      <c r="C58" s="26"/>
      <c r="D58" s="26"/>
      <c r="E58" s="26">
        <f>Table11[[#This Row],[Projected Cost]]-Table11[[#This Row],[Actual Cost]]</f>
        <v>0</v>
      </c>
      <c r="G58" s="25" t="s">
        <v>64</v>
      </c>
      <c r="H58" s="26"/>
      <c r="I58" s="26"/>
      <c r="J58" s="26">
        <f>Table12[[#This Row],[Projected Cost]]-Table12[[#This Row],[Actual Cost]]</f>
        <v>0</v>
      </c>
    </row>
    <row r="59" spans="2:10" ht="19.5" x14ac:dyDescent="0.55000000000000004">
      <c r="B59" s="25" t="s">
        <v>65</v>
      </c>
      <c r="C59" s="26">
        <f>SUBTOTAL(9,Table11[Projected Cost])</f>
        <v>0</v>
      </c>
      <c r="D59" s="26">
        <f>SUBTOTAL(9,Table11[Actual Cost])</f>
        <v>0</v>
      </c>
      <c r="E59" s="26">
        <f>SUBTOTAL(9,Table11[Difference])</f>
        <v>0</v>
      </c>
      <c r="G59" s="25" t="s">
        <v>18</v>
      </c>
      <c r="H59" s="26"/>
      <c r="I59" s="26"/>
      <c r="J59" s="26">
        <f>Table12[[#This Row],[Projected Cost]]-Table12[[#This Row],[Actual Cost]]</f>
        <v>0</v>
      </c>
    </row>
    <row r="60" spans="2:10" ht="19.5" x14ac:dyDescent="0.55000000000000004">
      <c r="B60" s="25"/>
      <c r="G60" s="25" t="s">
        <v>60</v>
      </c>
      <c r="H60" s="26">
        <f>SUBTOTAL(9,Table12[Projected Cost])</f>
        <v>0</v>
      </c>
      <c r="I60" s="26">
        <f>SUBTOTAL(9,Table12[Actual Cost])</f>
        <v>0</v>
      </c>
      <c r="J60" s="26">
        <f>SUBTOTAL(9,Table12[Difference])</f>
        <v>0</v>
      </c>
    </row>
    <row r="61" spans="2:10" ht="19.5" x14ac:dyDescent="0.55000000000000004">
      <c r="B61" s="25"/>
      <c r="G61" s="25"/>
    </row>
    <row r="63" spans="2:10" ht="19.5" x14ac:dyDescent="0.25">
      <c r="B63" s="20" t="s">
        <v>58</v>
      </c>
      <c r="C63" s="21" t="s">
        <v>14</v>
      </c>
      <c r="D63" s="21" t="s">
        <v>15</v>
      </c>
      <c r="E63" s="21" t="s">
        <v>11</v>
      </c>
    </row>
    <row r="64" spans="2:10" ht="19.5" x14ac:dyDescent="0.55000000000000004">
      <c r="B64" s="25" t="s">
        <v>59</v>
      </c>
      <c r="C64" s="26"/>
      <c r="D64" s="26"/>
      <c r="E64" s="26">
        <f>Table13[[#This Row],[Projected Cost]]-Table13[[#This Row],[Actual Cost]]</f>
        <v>0</v>
      </c>
    </row>
    <row r="65" spans="2:5" ht="19.5" x14ac:dyDescent="0.55000000000000004">
      <c r="B65" s="25" t="s">
        <v>61</v>
      </c>
      <c r="C65" s="26"/>
      <c r="D65" s="26"/>
      <c r="E65" s="26">
        <f>Table13[[#This Row],[Projected Cost]]-Table13[[#This Row],[Actual Cost]]</f>
        <v>0</v>
      </c>
    </row>
    <row r="66" spans="2:5" ht="19.5" x14ac:dyDescent="0.55000000000000004">
      <c r="B66" s="25" t="s">
        <v>62</v>
      </c>
      <c r="C66" s="26"/>
      <c r="D66" s="26"/>
      <c r="E66" s="26">
        <f>Table13[[#This Row],[Projected Cost]]-Table13[[#This Row],[Actual Cost]]</f>
        <v>0</v>
      </c>
    </row>
    <row r="67" spans="2:5" ht="19.5" x14ac:dyDescent="0.55000000000000004">
      <c r="B67" s="25" t="s">
        <v>63</v>
      </c>
      <c r="C67" s="26"/>
      <c r="D67" s="26"/>
      <c r="E67" s="26">
        <f>Table13[[#This Row],[Projected Cost]]-Table13[[#This Row],[Actual Cost]]</f>
        <v>0</v>
      </c>
    </row>
    <row r="68" spans="2:5" ht="19.5" x14ac:dyDescent="0.55000000000000004">
      <c r="B68" s="25" t="s">
        <v>65</v>
      </c>
      <c r="C68" s="26">
        <f>SUBTOTAL(9,Table13[Projected Cost])</f>
        <v>0</v>
      </c>
      <c r="D68" s="26">
        <f>SUBTOTAL(9,Table13[Actual Cost])</f>
        <v>0</v>
      </c>
      <c r="E68" s="26">
        <f>SUBTOTAL(9,Table13[Difference])</f>
        <v>0</v>
      </c>
    </row>
    <row r="74" spans="2:5" ht="28.5" x14ac:dyDescent="0.8">
      <c r="B74" s="9" t="s">
        <v>71</v>
      </c>
    </row>
    <row r="76" spans="2:5" ht="42.75" customHeight="1" x14ac:dyDescent="0.25">
      <c r="B76" s="35" t="s">
        <v>13</v>
      </c>
      <c r="C76" s="33">
        <f>Table15[[#Totals],[Actual Cost]]</f>
        <v>0</v>
      </c>
    </row>
    <row r="77" spans="2:5" ht="42.75" customHeight="1" x14ac:dyDescent="0.25">
      <c r="B77" s="36" t="s">
        <v>72</v>
      </c>
      <c r="C77" s="34">
        <f>Table14[[#Totals],[Actual Cost]]</f>
        <v>0</v>
      </c>
    </row>
    <row r="78" spans="2:5" ht="42.75" customHeight="1" x14ac:dyDescent="0.25">
      <c r="B78" s="35" t="s">
        <v>29</v>
      </c>
      <c r="C78" s="33">
        <f>Table7[[#Totals],[Actual Cost]]</f>
        <v>0</v>
      </c>
    </row>
    <row r="79" spans="2:5" ht="42.75" customHeight="1" x14ac:dyDescent="0.25">
      <c r="B79" s="36" t="s">
        <v>38</v>
      </c>
      <c r="C79" s="34">
        <f>Table8[[#Totals],[Actual Cost]]</f>
        <v>0</v>
      </c>
    </row>
    <row r="80" spans="2:5" ht="42.75" customHeight="1" x14ac:dyDescent="0.25">
      <c r="B80" s="35" t="s">
        <v>24</v>
      </c>
      <c r="C80" s="33">
        <f>Table9[[#Totals],[Actual Cost]]</f>
        <v>0</v>
      </c>
    </row>
    <row r="81" spans="2:3" ht="42.75" customHeight="1" x14ac:dyDescent="0.25">
      <c r="B81" s="36" t="s">
        <v>47</v>
      </c>
      <c r="C81" s="34">
        <f>Table10[[#Totals],[Actual Cost]]</f>
        <v>0</v>
      </c>
    </row>
    <row r="82" spans="2:3" ht="42.75" customHeight="1" x14ac:dyDescent="0.25">
      <c r="B82" s="35" t="s">
        <v>52</v>
      </c>
      <c r="C82" s="33">
        <f>Table11[[#Totals],[Actual Cost]]</f>
        <v>0</v>
      </c>
    </row>
    <row r="83" spans="2:3" ht="42.75" customHeight="1" x14ac:dyDescent="0.25">
      <c r="B83" s="36" t="s">
        <v>16</v>
      </c>
      <c r="C83" s="34">
        <f>Table12[[#Totals],[Actual Cost]]</f>
        <v>0</v>
      </c>
    </row>
    <row r="84" spans="2:3" ht="42.75" customHeight="1" x14ac:dyDescent="0.25">
      <c r="B84" s="35" t="s">
        <v>58</v>
      </c>
      <c r="C84" s="33">
        <f>Table13[[#Totals],[Actual Cost]]</f>
        <v>0</v>
      </c>
    </row>
  </sheetData>
  <mergeCells count="3">
    <mergeCell ref="A18:C18"/>
    <mergeCell ref="E18:G18"/>
    <mergeCell ref="A5:J7"/>
  </mergeCells>
  <phoneticPr fontId="9" type="noConversion"/>
  <conditionalFormatting sqref="E21:E26">
    <cfRule type="cellIs" dxfId="57" priority="21" operator="greaterThanOrEqual">
      <formula>0</formula>
    </cfRule>
    <cfRule type="cellIs" dxfId="56" priority="22" operator="lessThan">
      <formula>0</formula>
    </cfRule>
  </conditionalFormatting>
  <conditionalFormatting sqref="E32:E41">
    <cfRule type="cellIs" dxfId="55" priority="17" operator="greaterThanOrEqual">
      <formula>0</formula>
    </cfRule>
    <cfRule type="cellIs" dxfId="54" priority="18" operator="lessThan">
      <formula>0</formula>
    </cfRule>
  </conditionalFormatting>
  <conditionalFormatting sqref="E45:E49">
    <cfRule type="cellIs" dxfId="53" priority="13" operator="greaterThanOrEqual">
      <formula>0</formula>
    </cfRule>
    <cfRule type="cellIs" dxfId="52" priority="14" operator="lessThan">
      <formula>0</formula>
    </cfRule>
  </conditionalFormatting>
  <conditionalFormatting sqref="E54:E59">
    <cfRule type="cellIs" dxfId="51" priority="9" operator="greaterThanOrEqual">
      <formula>0</formula>
    </cfRule>
    <cfRule type="cellIs" dxfId="50" priority="10" operator="lessThan">
      <formula>0</formula>
    </cfRule>
  </conditionalFormatting>
  <conditionalFormatting sqref="E64:E68">
    <cfRule type="cellIs" dxfId="49" priority="5" operator="greaterThanOrEqual">
      <formula>0</formula>
    </cfRule>
    <cfRule type="cellIs" dxfId="48" priority="6" operator="lessThan">
      <formula>0</formula>
    </cfRule>
  </conditionalFormatting>
  <conditionalFormatting sqref="I14">
    <cfRule type="cellIs" dxfId="47" priority="3" operator="lessThan">
      <formula>0</formula>
    </cfRule>
    <cfRule type="cellIs" dxfId="46" priority="4" operator="greaterThanOrEqual">
      <formula>0</formula>
    </cfRule>
  </conditionalFormatting>
  <conditionalFormatting sqref="I16">
    <cfRule type="cellIs" dxfId="45" priority="1" operator="lessThan">
      <formula>0</formula>
    </cfRule>
    <cfRule type="cellIs" dxfId="44" priority="2" operator="greaterThanOrEqual">
      <formula>0</formula>
    </cfRule>
  </conditionalFormatting>
  <conditionalFormatting sqref="J21:J28">
    <cfRule type="cellIs" dxfId="43" priority="19" operator="greaterThanOrEqual">
      <formula>0</formula>
    </cfRule>
    <cfRule type="cellIs" dxfId="42" priority="20" operator="lessThan">
      <formula>0</formula>
    </cfRule>
  </conditionalFormatting>
  <conditionalFormatting sqref="J32:J39">
    <cfRule type="cellIs" dxfId="41" priority="15" operator="greaterThanOrEqual">
      <formula>0</formula>
    </cfRule>
    <cfRule type="cellIs" dxfId="40" priority="16" operator="lessThan">
      <formula>0</formula>
    </cfRule>
  </conditionalFormatting>
  <conditionalFormatting sqref="J45:J50">
    <cfRule type="cellIs" dxfId="39" priority="11" operator="greaterThanOrEqual">
      <formula>0</formula>
    </cfRule>
    <cfRule type="cellIs" dxfId="38" priority="12" operator="lessThan">
      <formula>0</formula>
    </cfRule>
  </conditionalFormatting>
  <conditionalFormatting sqref="J54:J60">
    <cfRule type="cellIs" dxfId="37" priority="7" operator="greaterThanOrEqual">
      <formula>0</formula>
    </cfRule>
    <cfRule type="cellIs" dxfId="36" priority="8" operator="lessThan">
      <formula>0</formula>
    </cfRule>
  </conditionalFormatting>
  <pageMargins left="0.7" right="0.7" top="0.75" bottom="0.75" header="0.3" footer="0.3"/>
  <pageSetup orientation="portrait" horizontalDpi="1200" verticalDpi="1200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Affinity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Walker</dc:creator>
  <cp:lastModifiedBy>Christopher Walker</cp:lastModifiedBy>
  <dcterms:created xsi:type="dcterms:W3CDTF">2023-11-20T20:12:39Z</dcterms:created>
  <dcterms:modified xsi:type="dcterms:W3CDTF">2023-12-18T15:48:16Z</dcterms:modified>
</cp:coreProperties>
</file>